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<sst xmlns="http://schemas.openxmlformats.org/spreadsheetml/2006/main" count="168" uniqueCount="113">
  <si>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</si>
  <si>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</si>
  <si>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</si>
  <si>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</si>
  <si>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</si>
  <si>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</si>
  <si>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</si>
  <si>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</si>
  <si>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</si>
  <si>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</si>
  <si>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</si>
  <si>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</si>
  <si>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</si>
  <si>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</si>
  <si>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</si>
  <si>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</si>
  <si>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</si>
  <si>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</si>
  <si>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</si>
  <si>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</si>
  <si>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</si>
  <si>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</si>
  <si>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</si>
  <si>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</si>
  <si>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</si>
  <si>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</si>
  <si>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</si>
  <si>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</si>
  <si>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</si>
  <si>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</si>
  <si>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</si>
  <si>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</si>
  <si>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</si>
  <si>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</si>
  <si>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</si>
  <si>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</si>
  <si>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</si>
  <si>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</si>
  <si>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</si>
  <si>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</si>
  <si>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</si>
  <si>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</si>
  <si>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</si>
  <si>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</si>
  <si>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</si>
  <si>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</si>
  <si>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</si>
  <si>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</si>
  <si>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</si>
  <si>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</si>
  <si>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</si>
  <si>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</si>
  <si>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</si>
  <si>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</si>
  <si>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</si>
  <si>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</si>
  <si>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</si>
  <si>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</si>
  <si>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</si>
  <si>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</si>
  <si>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</si>
  <si>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</si>
  <si>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</si>
  <si>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</si>
  <si>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</si>
  <si>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</si>
  <si>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</si>
  <si>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</si>
  <si>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</si>
  <si>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</si>
  <si>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</si>
  <si>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</si>
  <si>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</si>
  <si>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</si>
  <si>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</si>
  <si>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</si>
  <si>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</si>
  <si>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</si>
  <si>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</si>
  <si>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</si>
  <si>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</si>
  <si>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</si>
  <si>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</si>
  <si>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</si>
  <si>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</si>
  <si>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</si>
  <si>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</si>
  <si>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</si>
  <si>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</si>
  <si>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</si>
  <si>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</si>
  <si>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</si>
  <si>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</si>
  <si>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</si>
  <si>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</si>
  <si>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</si>
  <si>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</si>
  <si>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</si>
  <si>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</si>
  <si>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</si>
  <si>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</si>
  <si>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</si>
  <si>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</si>
  <si>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</si>
  <si>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</si>
  <si>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</si>
  <si>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</si>
  <si>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</si>
  <si>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</si>
  <si>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</si>
  <si>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</si>
  <si>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</si>
  <si>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19.06.2019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</si>
</sst>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96659.4</c:v>
                </c:pt>
              </c:numCache>
            </c:numRef>
          </c:val>
          <c:shape val="box"/>
        </c:ser>
        <c:shape val="box"/>
        <c:axId val="33747136"/>
        <c:axId val="35288769"/>
      </c:bar3D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8769"/>
        <c:crosses val="autoZero"/>
        <c:auto val="1"/>
        <c:lblOffset val="100"/>
        <c:tickLblSkip val="1"/>
        <c:noMultiLvlLbl val="0"/>
      </c:catAx>
      <c:valAx>
        <c:axId val="35288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457178.09999999986</c:v>
                </c:pt>
              </c:numCache>
            </c:numRef>
          </c:val>
          <c:shape val="box"/>
        </c:ser>
        <c:shape val="box"/>
        <c:axId val="49163466"/>
        <c:axId val="39818011"/>
      </c:bar3D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18011"/>
        <c:crosses val="autoZero"/>
        <c:auto val="1"/>
        <c:lblOffset val="100"/>
        <c:tickLblSkip val="1"/>
        <c:noMultiLvlLbl val="0"/>
      </c:catAx>
      <c:valAx>
        <c:axId val="39818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63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183299.03699999987</c:v>
                </c:pt>
              </c:numCache>
            </c:numRef>
          </c:val>
          <c:shape val="box"/>
        </c:ser>
        <c:shape val="box"/>
        <c:axId val="22817780"/>
        <c:axId val="4033429"/>
      </c:bar3D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429"/>
        <c:crosses val="autoZero"/>
        <c:auto val="1"/>
        <c:lblOffset val="100"/>
        <c:tickLblSkip val="1"/>
        <c:noMultiLvlLbl val="0"/>
      </c:catAx>
      <c:valAx>
        <c:axId val="403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11394.699999999999</c:v>
                </c:pt>
              </c:numCache>
            </c:numRef>
          </c:val>
          <c:shape val="box"/>
        </c:ser>
        <c:shape val="box"/>
        <c:axId val="36300862"/>
        <c:axId val="58272303"/>
      </c:bar3D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2303"/>
        <c:crosses val="autoZero"/>
        <c:auto val="1"/>
        <c:lblOffset val="100"/>
        <c:tickLblSkip val="1"/>
        <c:noMultiLvlLbl val="0"/>
      </c:catAx>
      <c:valAx>
        <c:axId val="5827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0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19490.5</c:v>
                </c:pt>
              </c:numCache>
            </c:numRef>
          </c:val>
          <c:shape val="box"/>
        </c:ser>
        <c:shape val="box"/>
        <c:axId val="54688680"/>
        <c:axId val="22436073"/>
      </c:bar3D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36073"/>
        <c:crosses val="autoZero"/>
        <c:auto val="1"/>
        <c:lblOffset val="100"/>
        <c:tickLblSkip val="2"/>
        <c:noMultiLvlLbl val="0"/>
      </c:catAx>
      <c:valAx>
        <c:axId val="22436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2462.7999999999997</c:v>
                </c:pt>
              </c:numCache>
            </c:numRef>
          </c:val>
          <c:shape val="box"/>
        </c:ser>
        <c:shape val="box"/>
        <c:axId val="598066"/>
        <c:axId val="5382595"/>
      </c:bar3D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42771.9</c:v>
                </c:pt>
              </c:numCache>
            </c:numRef>
          </c:val>
          <c:shape val="box"/>
        </c:ser>
        <c:shape val="box"/>
        <c:axId val="48443356"/>
        <c:axId val="33337021"/>
      </c:bar3D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3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418636.4000000001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457178.09999999986</c:v>
                </c:pt>
                <c:pt idx="1">
                  <c:v>183299.03699999987</c:v>
                </c:pt>
                <c:pt idx="2">
                  <c:v>11394.699999999999</c:v>
                </c:pt>
                <c:pt idx="3">
                  <c:v>19490.5</c:v>
                </c:pt>
                <c:pt idx="4">
                  <c:v>2462.7999999999997</c:v>
                </c:pt>
                <c:pt idx="5">
                  <c:v>96659.4</c:v>
                </c:pt>
                <c:pt idx="6">
                  <c:v>42771.9</c:v>
                </c:pt>
              </c:numCache>
            </c:numRef>
          </c:val>
          <c:shape val="box"/>
        </c:ser>
        <c:shape val="box"/>
        <c:axId val="31597734"/>
        <c:axId val="15944151"/>
      </c:bar3D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44151"/>
        <c:crosses val="autoZero"/>
        <c:auto val="1"/>
        <c:lblOffset val="100"/>
        <c:tickLblSkip val="1"/>
        <c:noMultiLvlLbl val="0"/>
      </c:catAx>
      <c:valAx>
        <c:axId val="1594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488025.60000000003</c:v>
                </c:pt>
                <c:pt idx="1">
                  <c:v>60035.399999999965</c:v>
                </c:pt>
                <c:pt idx="2">
                  <c:v>25252.3</c:v>
                </c:pt>
                <c:pt idx="3">
                  <c:v>34889.70000000001</c:v>
                </c:pt>
                <c:pt idx="4">
                  <c:v>37.099999999999994</c:v>
                </c:pt>
                <c:pt idx="5">
                  <c:v>483914.6567899998</c:v>
                </c:pt>
              </c:numCache>
            </c:numRef>
          </c:val>
          <c:shape val="box"/>
        </c:ser>
        <c:shape val="box"/>
        <c:axId val="9279632"/>
        <c:axId val="16407825"/>
      </c:bar3D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7825"/>
        <c:crosses val="autoZero"/>
        <c:auto val="1"/>
        <c:lblOffset val="100"/>
        <c:tickLblSkip val="1"/>
        <c:noMultiLvlLbl val="0"/>
      </c:catAx>
      <c:valAx>
        <c:axId val="16407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4" sqref="I1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35"/>
    </row>
    <row r="6" spans="1:12" ht="18.75" thickBot="1">
      <c r="A6" s="18" t="s">
        <v>24</v>
      </c>
      <c r="B6" s="34">
        <f>541968.7+2.3-1603.2</f>
        <v>540367.8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</f>
        <v>457178.09999999986</v>
      </c>
      <c r="E6" s="3">
        <f>D6/D156*100</f>
        <v>41.86019400251592</v>
      </c>
      <c r="F6" s="3">
        <f>D6/B6*100</f>
        <v>84.604985715285</v>
      </c>
      <c r="G6" s="3">
        <f aca="true" t="shared" si="0" ref="G6:G43">D6/C6*100</f>
        <v>49.58880107148179</v>
      </c>
      <c r="H6" s="36">
        <f aca="true" t="shared" si="1" ref="H6:H12">B6-D6</f>
        <v>83189.70000000019</v>
      </c>
      <c r="I6" s="36">
        <f aca="true" t="shared" si="2" ref="I6:I43">C6-D6</f>
        <v>464760.1000000001</v>
      </c>
      <c r="J6" s="135"/>
      <c r="L6" s="136">
        <f>H6-H7</f>
        <v>71369.80000000016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</f>
        <v>172340.3</v>
      </c>
      <c r="E7" s="125">
        <f>D7/D6*100</f>
        <v>37.69653445779665</v>
      </c>
      <c r="F7" s="125">
        <f>D7/B7*100</f>
        <v>93.58172938561098</v>
      </c>
      <c r="G7" s="125">
        <f>D7/C7*100</f>
        <v>57.64672393642748</v>
      </c>
      <c r="H7" s="124">
        <f t="shared" si="1"/>
        <v>11819.900000000023</v>
      </c>
      <c r="I7" s="124">
        <f t="shared" si="2"/>
        <v>126619.10000000003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</f>
        <v>369866.60000000003</v>
      </c>
      <c r="E8" s="93">
        <f>D8/D6*100</f>
        <v>80.90208170513857</v>
      </c>
      <c r="F8" s="93">
        <f>D8/B8*100</f>
        <v>86.31886908569585</v>
      </c>
      <c r="G8" s="93">
        <f t="shared" si="0"/>
        <v>50.70540201814483</v>
      </c>
      <c r="H8" s="91">
        <f t="shared" si="1"/>
        <v>58622.09999999998</v>
      </c>
      <c r="I8" s="91">
        <f t="shared" si="2"/>
        <v>359575.5999999999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0.00811499938426622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</f>
        <v>23842</v>
      </c>
      <c r="E10" s="93">
        <f>D10/D6*100</f>
        <v>5.215035453360519</v>
      </c>
      <c r="F10" s="93">
        <f aca="true" t="shared" si="3" ref="F10:F41">D10/B10*100</f>
        <v>90.63986222680114</v>
      </c>
      <c r="G10" s="93">
        <f t="shared" si="0"/>
        <v>54.8851514049328</v>
      </c>
      <c r="H10" s="91">
        <f t="shared" si="1"/>
        <v>2462.0999999999985</v>
      </c>
      <c r="I10" s="91">
        <f t="shared" si="2"/>
        <v>19597.800000000003</v>
      </c>
    </row>
    <row r="11" spans="1:9" s="135" customFormat="1" ht="18">
      <c r="A11" s="89" t="s">
        <v>0</v>
      </c>
      <c r="B11" s="108">
        <f>62292.3-1603.2-1801.7</f>
        <v>58887.40000000001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</f>
        <v>48080.299999999974</v>
      </c>
      <c r="E11" s="93">
        <f>D11/D6*100</f>
        <v>10.516754848930862</v>
      </c>
      <c r="F11" s="93">
        <f t="shared" si="3"/>
        <v>81.64785675713306</v>
      </c>
      <c r="G11" s="93">
        <f t="shared" si="0"/>
        <v>48.93290697106379</v>
      </c>
      <c r="H11" s="91">
        <f t="shared" si="1"/>
        <v>10807.100000000035</v>
      </c>
      <c r="I11" s="91">
        <f t="shared" si="2"/>
        <v>50177.30000000003</v>
      </c>
    </row>
    <row r="12" spans="1:9" s="135" customFormat="1" ht="18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134.7+863.6+21+169+134.3+503.1+242.3+376.7+419.7+11.5+196.3+194.7+350.5+128.8+306+205.9+21+475.1+46.1+265+1+11.5+502+21</f>
        <v>5600.8</v>
      </c>
      <c r="E12" s="93">
        <f>D12/D6*100</f>
        <v>1.2250805539460448</v>
      </c>
      <c r="F12" s="93">
        <f t="shared" si="3"/>
        <v>82.24375917767989</v>
      </c>
      <c r="G12" s="93">
        <f t="shared" si="0"/>
        <v>43.11790292159052</v>
      </c>
      <c r="H12" s="91">
        <f t="shared" si="1"/>
        <v>1209.1999999999998</v>
      </c>
      <c r="I12" s="91">
        <f t="shared" si="2"/>
        <v>7388.7</v>
      </c>
    </row>
    <row r="13" spans="1:9" s="135" customFormat="1" ht="18.75" thickBot="1">
      <c r="A13" s="89" t="s">
        <v>25</v>
      </c>
      <c r="B13" s="109">
        <f>B6-B8-B9-B10-B11-B12</f>
        <v>19825.900000000038</v>
      </c>
      <c r="C13" s="109">
        <f>C6-C8-C9-C10-C11-C12</f>
        <v>37704.19999999998</v>
      </c>
      <c r="D13" s="109">
        <f>D6-D8-D9-D10-D11-D12</f>
        <v>9751.299999999846</v>
      </c>
      <c r="E13" s="93">
        <f>D13/D6*100</f>
        <v>2.1329324392397297</v>
      </c>
      <c r="F13" s="93">
        <f t="shared" si="3"/>
        <v>49.1846523991336</v>
      </c>
      <c r="G13" s="93">
        <f t="shared" si="0"/>
        <v>25.86263599280677</v>
      </c>
      <c r="H13" s="91">
        <f aca="true" t="shared" si="4" ref="H13:H44">B13-D13</f>
        <v>10074.600000000191</v>
      </c>
      <c r="I13" s="91">
        <f t="shared" si="2"/>
        <v>27952.900000000136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220387.9-6554-321.5+680.4+0.2</f>
        <v>214193</v>
      </c>
      <c r="C18" s="35">
        <f>417020.2+71.9+897.7-0.1-33.9+680.4+0.2</f>
        <v>418636.4000000001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</f>
        <v>183299.03699999987</v>
      </c>
      <c r="E18" s="3">
        <f>D18/D156*100</f>
        <v>16.78324759933676</v>
      </c>
      <c r="F18" s="3">
        <f>D18/B18*100</f>
        <v>85.5765767321994</v>
      </c>
      <c r="G18" s="3">
        <f t="shared" si="0"/>
        <v>43.784782450833184</v>
      </c>
      <c r="H18" s="156">
        <f t="shared" si="4"/>
        <v>30893.963000000134</v>
      </c>
      <c r="I18" s="36">
        <f t="shared" si="2"/>
        <v>235337.36300000022</v>
      </c>
      <c r="J18" s="135"/>
      <c r="L18" s="136">
        <f>H18-H19</f>
        <v>26290.200000000143</v>
      </c>
    </row>
    <row r="19" spans="1:9" s="84" customFormat="1" ht="18.75">
      <c r="A19" s="121" t="s">
        <v>80</v>
      </c>
      <c r="B19" s="122">
        <f>102528.2+0.2</f>
        <v>102528.4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</f>
        <v>97924.637</v>
      </c>
      <c r="E19" s="125">
        <f>D19/D18*100</f>
        <v>53.423432333689824</v>
      </c>
      <c r="F19" s="125">
        <f t="shared" si="3"/>
        <v>95.5097680252496</v>
      </c>
      <c r="G19" s="125">
        <f t="shared" si="0"/>
        <v>47.68528278439257</v>
      </c>
      <c r="H19" s="124">
        <f t="shared" si="4"/>
        <v>4603.762999999992</v>
      </c>
      <c r="I19" s="124">
        <f t="shared" si="2"/>
        <v>107431.46300000003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0.21151229507005007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.75" thickBot="1">
      <c r="A25" s="89" t="s">
        <v>25</v>
      </c>
      <c r="B25" s="109">
        <f>B18-B24</f>
        <v>213738.7</v>
      </c>
      <c r="C25" s="109">
        <f>C18-C24</f>
        <v>417637.00000000006</v>
      </c>
      <c r="D25" s="109">
        <f>D18-D24</f>
        <v>182911.33699999985</v>
      </c>
      <c r="E25" s="93">
        <f>D25/D18*100</f>
        <v>99.78848770492993</v>
      </c>
      <c r="F25" s="93">
        <f t="shared" si="3"/>
        <v>85.57707939647796</v>
      </c>
      <c r="G25" s="93">
        <f t="shared" si="0"/>
        <v>43.79672706201793</v>
      </c>
      <c r="H25" s="91">
        <f t="shared" si="4"/>
        <v>30827.363000000158</v>
      </c>
      <c r="I25" s="91">
        <f t="shared" si="2"/>
        <v>234725.6630000002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</f>
        <v>11394.699999999999</v>
      </c>
      <c r="E33" s="3">
        <f>D33/D156*100</f>
        <v>1.0433228376435097</v>
      </c>
      <c r="F33" s="3">
        <f>D33/B33*100</f>
        <v>84.65350212475111</v>
      </c>
      <c r="G33" s="155">
        <f t="shared" si="0"/>
        <v>42.38658175487672</v>
      </c>
      <c r="H33" s="156">
        <f t="shared" si="4"/>
        <v>2065.7000000000007</v>
      </c>
      <c r="I33" s="36">
        <f t="shared" si="2"/>
        <v>15488.1</v>
      </c>
      <c r="J33" s="135"/>
    </row>
    <row r="34" spans="1:9" s="135" customFormat="1" ht="18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95.5+254.3+520.9+145.6+77.4+290.2+14+629.4+494.6+11.4+607.6+26.4+384.9+103.2+27.1+151.5+461.6+16.4+14.3-0.2+100.6+400.5+180.4+615.1+100.6+396.6-0.2</f>
        <v>6119.700000000002</v>
      </c>
      <c r="E34" s="93">
        <f>D34/D33*100</f>
        <v>53.706547780985915</v>
      </c>
      <c r="F34" s="93">
        <f t="shared" si="3"/>
        <v>85.48380337761391</v>
      </c>
      <c r="G34" s="93">
        <f t="shared" si="0"/>
        <v>42.92779079392249</v>
      </c>
      <c r="H34" s="91">
        <f t="shared" si="4"/>
        <v>1039.199999999998</v>
      </c>
      <c r="I34" s="91">
        <f t="shared" si="2"/>
        <v>8136.099999999998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0.4782925395139846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1163+1.8+0.3</f>
        <v>1165.1</v>
      </c>
      <c r="C36" s="109">
        <f>2087.8+0.3</f>
        <v>2088.1000000000004</v>
      </c>
      <c r="D36" s="91">
        <f>1.1+273.8+98.4+76.8+0.5+2.1+0.3+6.6+52.2+342.8+0.4+3.3+12.2+25.8+7.1+2.1+70+0.1</f>
        <v>975.6000000000001</v>
      </c>
      <c r="E36" s="93">
        <f>D36/D33*100</f>
        <v>8.561875257795293</v>
      </c>
      <c r="F36" s="93">
        <f t="shared" si="3"/>
        <v>83.73530169084201</v>
      </c>
      <c r="G36" s="93">
        <f t="shared" si="0"/>
        <v>46.7219002921316</v>
      </c>
      <c r="H36" s="91">
        <f t="shared" si="4"/>
        <v>189.49999999999977</v>
      </c>
      <c r="I36" s="91">
        <f t="shared" si="2"/>
        <v>1112.5000000000002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2.1878592679052544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0.4475765048662975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4615.7</v>
      </c>
      <c r="C39" s="108">
        <f>C33-C34-C36-C37-C35-C38</f>
        <v>9164.699999999999</v>
      </c>
      <c r="D39" s="108">
        <f>D33-D34-D36-D37-D35-D38</f>
        <v>3944.5999999999967</v>
      </c>
      <c r="E39" s="93">
        <f>D39/D33*100</f>
        <v>34.617848648933254</v>
      </c>
      <c r="F39" s="93">
        <f t="shared" si="3"/>
        <v>85.46049353294185</v>
      </c>
      <c r="G39" s="93">
        <f t="shared" si="0"/>
        <v>43.04123430117731</v>
      </c>
      <c r="H39" s="91">
        <f t="shared" si="4"/>
        <v>671.1000000000031</v>
      </c>
      <c r="I39" s="91">
        <f t="shared" si="2"/>
        <v>5220.100000000002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18+9.7+7.2+11.6+18.4+18.7+25.1+13.5+2.2+2+16.6+22.9+12+21+7.7+15.6+10+15+10+0.1+10.1+18.6+9+50.3+7+2+8+16.2+27.7+2+2+2</f>
        <v>412.2000000000001</v>
      </c>
      <c r="E43" s="3">
        <f>D43/D156*100</f>
        <v>0.03774190401473096</v>
      </c>
      <c r="F43" s="3">
        <f>D43/B43*100</f>
        <v>84.98969072164951</v>
      </c>
      <c r="G43" s="3">
        <f t="shared" si="0"/>
        <v>42.056932966023886</v>
      </c>
      <c r="H43" s="156">
        <f t="shared" si="4"/>
        <v>72.7999999999999</v>
      </c>
      <c r="I43" s="36">
        <f t="shared" si="2"/>
        <v>567.8999999999999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</f>
        <v>7174.9000000000015</v>
      </c>
      <c r="E46" s="3">
        <f>D46/D156*100</f>
        <v>0.6569490225989645</v>
      </c>
      <c r="F46" s="3">
        <f>D46/B46*100</f>
        <v>85.16606129667879</v>
      </c>
      <c r="G46" s="3">
        <f aca="true" t="shared" si="5" ref="G46:G78">D46/C46*100</f>
        <v>42.769601268501475</v>
      </c>
      <c r="H46" s="36">
        <f>B46-D46</f>
        <v>1249.699999999999</v>
      </c>
      <c r="I46" s="36">
        <f aca="true" t="shared" si="6" ref="I46:I79">C46-D46</f>
        <v>9600.799999999996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</f>
        <v>6439.9</v>
      </c>
      <c r="E47" s="93">
        <f>D47/D46*100</f>
        <v>89.75595478682628</v>
      </c>
      <c r="F47" s="93">
        <f aca="true" t="shared" si="7" ref="F47:F76">D47/B47*100</f>
        <v>86.26329466605942</v>
      </c>
      <c r="G47" s="93">
        <f t="shared" si="5"/>
        <v>42.17105737055446</v>
      </c>
      <c r="H47" s="91">
        <f aca="true" t="shared" si="8" ref="H47:H76">B47-D47</f>
        <v>1025.5</v>
      </c>
      <c r="I47" s="91">
        <f t="shared" si="6"/>
        <v>8831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0.6843300951929643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7.423099973518793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153.3000000000018</v>
      </c>
      <c r="E51" s="93">
        <f>D51/D46*100</f>
        <v>2.1366151444619685</v>
      </c>
      <c r="F51" s="93">
        <f t="shared" si="7"/>
        <v>73.80837746750181</v>
      </c>
      <c r="G51" s="93">
        <f t="shared" si="5"/>
        <v>38.469259723965564</v>
      </c>
      <c r="H51" s="91">
        <f t="shared" si="8"/>
        <v>54.399999999998926</v>
      </c>
      <c r="I51" s="91">
        <f t="shared" si="6"/>
        <v>245.19999999999564</v>
      </c>
    </row>
    <row r="52" spans="1:10" ht="18.75" thickBot="1">
      <c r="A52" s="18" t="s">
        <v>4</v>
      </c>
      <c r="B52" s="34">
        <f>28801.3-917.2</f>
        <v>27884.1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</f>
        <v>19490.5</v>
      </c>
      <c r="E52" s="3">
        <f>D52/D156*100</f>
        <v>1.7845914124190045</v>
      </c>
      <c r="F52" s="3">
        <f>D52/B52*100</f>
        <v>69.89825742986146</v>
      </c>
      <c r="G52" s="3">
        <f t="shared" si="5"/>
        <v>37.58740921591089</v>
      </c>
      <c r="H52" s="36">
        <f>B52-D52</f>
        <v>8393.599999999999</v>
      </c>
      <c r="I52" s="36">
        <f t="shared" si="6"/>
        <v>32363.300000000003</v>
      </c>
      <c r="J52" s="135"/>
    </row>
    <row r="53" spans="1:9" s="135" customFormat="1" ht="18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721.7+980.4+865.2+984.4+270.7+792.3+9.9+66.7+1210.9+835.2+313.7+945.1+17.3+739.5+1432.2+7.4+1036.6-0.2</f>
        <v>11229</v>
      </c>
      <c r="E53" s="93">
        <f>D53/D52*100</f>
        <v>57.612683102024064</v>
      </c>
      <c r="F53" s="93">
        <f t="shared" si="7"/>
        <v>78.35024211892436</v>
      </c>
      <c r="G53" s="93">
        <f t="shared" si="5"/>
        <v>43.255174326557494</v>
      </c>
      <c r="H53" s="91">
        <f t="shared" si="8"/>
        <v>3102.7999999999993</v>
      </c>
      <c r="I53" s="91">
        <f t="shared" si="6"/>
        <v>14730.900000000001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3.2+7.6+9.6+11.4+10.1+24.7+6.6+7.8+2.3+6.6+70.1+102.1+3.2+185.8+105+116.2+245+84+7.3+8.9+0.2+110.8+122.9-0.1+5.4+43.7+5.9+0.4</f>
        <v>1306.7000000000005</v>
      </c>
      <c r="E55" s="93">
        <f>D55/D52*100</f>
        <v>6.704291834483469</v>
      </c>
      <c r="F55" s="93">
        <f t="shared" si="7"/>
        <v>60.7513134036915</v>
      </c>
      <c r="G55" s="93">
        <f t="shared" si="5"/>
        <v>32.01048479949047</v>
      </c>
      <c r="H55" s="91">
        <f t="shared" si="8"/>
        <v>844.1999999999996</v>
      </c>
      <c r="I55" s="91">
        <f t="shared" si="6"/>
        <v>2775.3999999999996</v>
      </c>
    </row>
    <row r="56" spans="1:9" s="135" customFormat="1" ht="18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0.3+1.2+21.4+80.5+2.4+14.5+22.9+268+5.9+0.1+8.8+0.5+18.5+22.5+0.1+5.1+69.1+23+1.1+16.4+1+37.3+17.3+14.3+2.9+3.7+0.1</f>
        <v>658.9</v>
      </c>
      <c r="E56" s="93">
        <f>D56/D52*100</f>
        <v>3.3806213283394477</v>
      </c>
      <c r="F56" s="93">
        <f t="shared" si="7"/>
        <v>85.15120186094597</v>
      </c>
      <c r="G56" s="93">
        <f t="shared" si="5"/>
        <v>46.68083599008147</v>
      </c>
      <c r="H56" s="91">
        <f t="shared" si="8"/>
        <v>114.89999999999998</v>
      </c>
      <c r="I56" s="91">
        <f t="shared" si="6"/>
        <v>752.6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4.920345809496935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8795.6</v>
      </c>
      <c r="C58" s="109">
        <f>C52-C53-C56-C55-C54-C57</f>
        <v>16703.9</v>
      </c>
      <c r="D58" s="109">
        <f>D52-D53-D56-D55-D54-D57</f>
        <v>5336.9</v>
      </c>
      <c r="E58" s="93">
        <f>D58/D52*100</f>
        <v>27.38205792565609</v>
      </c>
      <c r="F58" s="93">
        <f t="shared" si="7"/>
        <v>60.67692937377779</v>
      </c>
      <c r="G58" s="93">
        <f t="shared" si="5"/>
        <v>31.95002364717221</v>
      </c>
      <c r="H58" s="91">
        <f>B58-D58</f>
        <v>3458.7000000000007</v>
      </c>
      <c r="I58" s="91">
        <f>C58-D58</f>
        <v>11367.000000000002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</f>
        <v>2462.7999999999997</v>
      </c>
      <c r="E60" s="3">
        <f>D60/D156*100</f>
        <v>0.22549917808704362</v>
      </c>
      <c r="F60" s="3">
        <f>D60/B60*100</f>
        <v>51.64077079532825</v>
      </c>
      <c r="G60" s="3">
        <f t="shared" si="5"/>
        <v>27.815990693366764</v>
      </c>
      <c r="H60" s="36">
        <f>B60-D60</f>
        <v>2306.3000000000006</v>
      </c>
      <c r="I60" s="36">
        <f t="shared" si="6"/>
        <v>6391.1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</f>
        <v>1552.3000000000002</v>
      </c>
      <c r="E61" s="93">
        <f>D61/D60*100</f>
        <v>63.029884684099414</v>
      </c>
      <c r="F61" s="93">
        <f t="shared" si="7"/>
        <v>85.02026508927595</v>
      </c>
      <c r="G61" s="93">
        <f t="shared" si="5"/>
        <v>42.79963605282749</v>
      </c>
      <c r="H61" s="91">
        <f t="shared" si="8"/>
        <v>273.4999999999998</v>
      </c>
      <c r="I61" s="91">
        <f t="shared" si="6"/>
        <v>2074.6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9.952087055384117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8">
      <c r="A64" s="89" t="s">
        <v>12</v>
      </c>
      <c r="B64" s="108">
        <v>1713.7</v>
      </c>
      <c r="C64" s="109">
        <f>4848.7-1414.6</f>
        <v>3434.1</v>
      </c>
      <c r="D64" s="91">
        <v>494.9</v>
      </c>
      <c r="E64" s="93">
        <f>D64/D60*100</f>
        <v>20.09501380542472</v>
      </c>
      <c r="F64" s="93">
        <f t="shared" si="7"/>
        <v>28.879033669837188</v>
      </c>
      <c r="G64" s="93">
        <f t="shared" si="5"/>
        <v>14.411345039457208</v>
      </c>
      <c r="H64" s="91">
        <f t="shared" si="8"/>
        <v>1218.8000000000002</v>
      </c>
      <c r="I64" s="91">
        <f t="shared" si="6"/>
        <v>2939.2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897.5999999999999</v>
      </c>
      <c r="D65" s="109">
        <f>D60-D61-D63-D64-D62</f>
        <v>170.49999999999955</v>
      </c>
      <c r="E65" s="93">
        <f>D65/D60*100</f>
        <v>6.923014455091748</v>
      </c>
      <c r="F65" s="93">
        <f t="shared" si="7"/>
        <v>34.50718478040872</v>
      </c>
      <c r="G65" s="93">
        <f t="shared" si="5"/>
        <v>18.995098039215637</v>
      </c>
      <c r="H65" s="91">
        <f t="shared" si="8"/>
        <v>323.6000000000006</v>
      </c>
      <c r="I65" s="91">
        <f t="shared" si="6"/>
        <v>727.1000000000004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198.4</v>
      </c>
      <c r="E70" s="27">
        <f>D70/D156*100</f>
        <v>0.018165923717910287</v>
      </c>
      <c r="F70" s="3">
        <f>D70/B70*100</f>
        <v>70.23008849557523</v>
      </c>
      <c r="G70" s="3">
        <f t="shared" si="5"/>
        <v>46.18249534450652</v>
      </c>
      <c r="H70" s="36">
        <f>B70-D70</f>
        <v>84.1</v>
      </c>
      <c r="I70" s="36">
        <f t="shared" si="6"/>
        <v>231.20000000000002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84.32459677419355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18.589360430364614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</f>
        <v>96659.4</v>
      </c>
      <c r="E92" s="3">
        <f>D92/D156*100</f>
        <v>8.850339148281137</v>
      </c>
      <c r="F92" s="3">
        <f aca="true" t="shared" si="11" ref="F92:F98">D92/B92*100</f>
        <v>85.7854887966083</v>
      </c>
      <c r="G92" s="3">
        <f t="shared" si="9"/>
        <v>46.13135634474741</v>
      </c>
      <c r="H92" s="36">
        <f aca="true" t="shared" si="12" ref="H92:H98">B92-D92</f>
        <v>16016.300000000003</v>
      </c>
      <c r="I92" s="36">
        <f t="shared" si="10"/>
        <v>112871.4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</f>
        <v>91567.79999999996</v>
      </c>
      <c r="E93" s="93">
        <f>D93/D92*100</f>
        <v>94.73243161037618</v>
      </c>
      <c r="F93" s="93">
        <f t="shared" si="11"/>
        <v>86.27890323188538</v>
      </c>
      <c r="G93" s="93">
        <f t="shared" si="9"/>
        <v>46.6090669207652</v>
      </c>
      <c r="H93" s="91">
        <f t="shared" si="12"/>
        <v>14562.20000000004</v>
      </c>
      <c r="I93" s="91">
        <f t="shared" si="10"/>
        <v>104891.40000000005</v>
      </c>
    </row>
    <row r="94" spans="1:9" s="135" customFormat="1" ht="18">
      <c r="A94" s="89" t="s">
        <v>23</v>
      </c>
      <c r="B94" s="108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1.2913384523388312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3843.400000000035</v>
      </c>
      <c r="E96" s="93">
        <f>D96/D92*100</f>
        <v>3.976229937284977</v>
      </c>
      <c r="F96" s="93">
        <f t="shared" si="11"/>
        <v>72.88553440036482</v>
      </c>
      <c r="G96" s="93">
        <f>D96/C96*100</f>
        <v>37.073763613038075</v>
      </c>
      <c r="H96" s="91">
        <f t="shared" si="12"/>
        <v>1429.799999999962</v>
      </c>
      <c r="I96" s="91">
        <f>C96-D96</f>
        <v>6523.499999999941</v>
      </c>
    </row>
    <row r="97" spans="1:10" ht="18.75">
      <c r="A97" s="75" t="s">
        <v>10</v>
      </c>
      <c r="B97" s="83">
        <f>48626.7-140-760</f>
        <v>47726.7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</f>
        <v>42771.9</v>
      </c>
      <c r="E97" s="74">
        <f>D97/D156*100</f>
        <v>3.9162856485387456</v>
      </c>
      <c r="F97" s="76">
        <f t="shared" si="11"/>
        <v>89.61838970639077</v>
      </c>
      <c r="G97" s="73">
        <f>D97/C97*100</f>
        <v>32.01990431137805</v>
      </c>
      <c r="H97" s="77">
        <f t="shared" si="12"/>
        <v>4954.799999999996</v>
      </c>
      <c r="I97" s="79">
        <f>C97-D97</f>
        <v>90807.20000000001</v>
      </c>
      <c r="J97" s="135"/>
    </row>
    <row r="98" spans="1:9" s="135" customFormat="1" ht="18.75" thickBot="1">
      <c r="A98" s="111" t="s">
        <v>81</v>
      </c>
      <c r="B98" s="112">
        <f>7448.2+60</f>
        <v>7508.2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17.379634760204716</v>
      </c>
      <c r="F98" s="116">
        <f t="shared" si="11"/>
        <v>99.00641964785169</v>
      </c>
      <c r="G98" s="117">
        <f>D98/C98*100</f>
        <v>45.391595325036945</v>
      </c>
      <c r="H98" s="118">
        <f t="shared" si="12"/>
        <v>74.59999999999945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35431.1+7.6</f>
        <v>35438.7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</f>
        <v>29557.300000000007</v>
      </c>
      <c r="E104" s="16">
        <f>D104/D156*100</f>
        <v>2.7063289168719247</v>
      </c>
      <c r="F104" s="16">
        <f>D104/B104*100</f>
        <v>83.40401877044025</v>
      </c>
      <c r="G104" s="16">
        <f aca="true" t="shared" si="13" ref="G104:G154">D104/C104*100</f>
        <v>40.09753979935833</v>
      </c>
      <c r="H104" s="61">
        <f aca="true" t="shared" si="14" ref="H104:H154">B104-D104</f>
        <v>5881.3999999999905</v>
      </c>
      <c r="I104" s="61">
        <f aca="true" t="shared" si="15" ref="I104:I154">C104-D104</f>
        <v>44156.20000000001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</f>
        <v>92.7</v>
      </c>
      <c r="E105" s="102">
        <f>D105/D104*100</f>
        <v>0.313628105408816</v>
      </c>
      <c r="F105" s="93">
        <f>D105/B105*100</f>
        <v>42.62068965517242</v>
      </c>
      <c r="G105" s="102">
        <f>D105/C105*100</f>
        <v>17.052980132450333</v>
      </c>
      <c r="H105" s="101">
        <f t="shared" si="14"/>
        <v>124.8</v>
      </c>
      <c r="I105" s="101">
        <f t="shared" si="15"/>
        <v>450.90000000000003</v>
      </c>
    </row>
    <row r="106" spans="1:9" s="135" customFormat="1" ht="18">
      <c r="A106" s="103" t="s">
        <v>46</v>
      </c>
      <c r="B106" s="90">
        <f>31628.3+7.6</f>
        <v>31635.899999999998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</f>
        <v>27284.00000000001</v>
      </c>
      <c r="E106" s="93">
        <f>D106/D104*100</f>
        <v>92.30883741072428</v>
      </c>
      <c r="F106" s="93">
        <f aca="true" t="shared" si="16" ref="F106:F154">D106/B106*100</f>
        <v>86.24379265328318</v>
      </c>
      <c r="G106" s="93">
        <f t="shared" si="13"/>
        <v>41.588040008901714</v>
      </c>
      <c r="H106" s="91">
        <f t="shared" si="14"/>
        <v>4351.899999999987</v>
      </c>
      <c r="I106" s="91">
        <f t="shared" si="15"/>
        <v>38321.399999999994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2180.599999999995</v>
      </c>
      <c r="E108" s="106">
        <f>D108/D104*100</f>
        <v>7.377534483866912</v>
      </c>
      <c r="F108" s="106">
        <f t="shared" si="16"/>
        <v>60.820572894876165</v>
      </c>
      <c r="G108" s="106">
        <f t="shared" si="13"/>
        <v>28.826756560248462</v>
      </c>
      <c r="H108" s="107">
        <f t="shared" si="14"/>
        <v>1404.7000000000044</v>
      </c>
      <c r="I108" s="107">
        <f t="shared" si="15"/>
        <v>5383.900000000005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251910.09999999998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241555.51978999996</v>
      </c>
      <c r="E109" s="64">
        <f>D109/D156*100</f>
        <v>22.117334405974336</v>
      </c>
      <c r="F109" s="64">
        <f>D109/B109*100</f>
        <v>95.88957322076406</v>
      </c>
      <c r="G109" s="64">
        <f t="shared" si="13"/>
        <v>37.467383691675984</v>
      </c>
      <c r="H109" s="63">
        <f t="shared" si="14"/>
        <v>10354.580210000015</v>
      </c>
      <c r="I109" s="63">
        <f t="shared" si="15"/>
        <v>403153.2802100001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1.8+140.5+138.5+0.9+33+80.9+13.3+0.1+53.3+109+1.4+124.9+19.8+24.9+9+3.6+91.3+61.8+18.7+59+14.7+34.7+0.1+2.2+3.8+2.1+129.5+15.3+0.5-0.3+15.6+0.9+145.2+1.4+33.8+73+26.3</f>
        <v>1484.4999999999998</v>
      </c>
      <c r="E110" s="86">
        <f>D110/D109*100</f>
        <v>0.6145585086569634</v>
      </c>
      <c r="F110" s="86">
        <f t="shared" si="16"/>
        <v>59.685590221936316</v>
      </c>
      <c r="G110" s="86">
        <f t="shared" si="13"/>
        <v>29.787105965447353</v>
      </c>
      <c r="H110" s="87">
        <f t="shared" si="14"/>
        <v>1002.7</v>
      </c>
      <c r="I110" s="87">
        <f t="shared" si="15"/>
        <v>3499.2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43.954193331087914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0.9616008783485311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0.2094342536406587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0.019995403144581564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>
        <f>54.4+15.9</f>
        <v>70.3</v>
      </c>
      <c r="E124" s="96">
        <f>D124/D109*100</f>
        <v>0.029103040187662195</v>
      </c>
      <c r="F124" s="86">
        <f t="shared" si="16"/>
        <v>71.73469387755101</v>
      </c>
      <c r="G124" s="86">
        <f t="shared" si="13"/>
        <v>6.98807157057654</v>
      </c>
      <c r="H124" s="87">
        <f t="shared" si="14"/>
        <v>27.700000000000003</v>
      </c>
      <c r="I124" s="87">
        <f t="shared" si="15"/>
        <v>935.7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6156.2+17413.5-8000</f>
        <v>15569.7</v>
      </c>
      <c r="D127" s="95">
        <f>871.9+408.1+585.9+900.5+901.8+879.7+893+994.8+887.7+852.4+0.1+789.7+988.1+754.9</f>
        <v>10708.6</v>
      </c>
      <c r="E127" s="96">
        <f>D127/D109*100</f>
        <v>4.433183729069693</v>
      </c>
      <c r="F127" s="86">
        <f t="shared" si="16"/>
        <v>99.59357532806935</v>
      </c>
      <c r="G127" s="86">
        <f t="shared" si="13"/>
        <v>68.77846072820928</v>
      </c>
      <c r="H127" s="87">
        <f t="shared" si="14"/>
        <v>43.69999999999891</v>
      </c>
      <c r="I127" s="87">
        <f t="shared" si="15"/>
        <v>4861.1</v>
      </c>
      <c r="K127" s="88">
        <f>H110+H113+H116+H121+H123+H129+H130+H132+H134+H138+H139+H141+H150+H70</f>
        <v>3180.3653800000006</v>
      </c>
    </row>
    <row r="128" spans="1:9" s="97" customFormat="1" ht="18.75">
      <c r="A128" s="152" t="s">
        <v>89</v>
      </c>
      <c r="B128" s="153"/>
      <c r="C128" s="94">
        <v>150</v>
      </c>
      <c r="D128" s="95"/>
      <c r="E128" s="96">
        <f>D128/D109*100</f>
        <v>0</v>
      </c>
      <c r="F128" s="86" t="e">
        <f t="shared" si="16"/>
        <v>#DIV/0!</v>
      </c>
      <c r="G128" s="86">
        <f t="shared" si="13"/>
        <v>0</v>
      </c>
      <c r="H128" s="87">
        <f t="shared" si="14"/>
        <v>0</v>
      </c>
      <c r="I128" s="87">
        <f t="shared" si="15"/>
        <v>150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0.0009107637043080631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K129" s="88"/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7.7+12.9+7.7+2.8+0.3+0.9+48+9.2+16+18.7+7+7.7+1.3+0.4+12+8.8+4.3+4.6+2.7+28.5+7.2</f>
        <v>208.70000000000002</v>
      </c>
      <c r="E132" s="96">
        <f>D132/D109*100</f>
        <v>0.08639835685867853</v>
      </c>
      <c r="F132" s="86">
        <f t="shared" si="16"/>
        <v>60.9699094361671</v>
      </c>
      <c r="G132" s="86">
        <f t="shared" si="13"/>
        <v>20.788923199521868</v>
      </c>
      <c r="H132" s="87">
        <f t="shared" si="14"/>
        <v>133.6</v>
      </c>
      <c r="I132" s="87">
        <f t="shared" si="15"/>
        <v>795.1999999999999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41.447053186391955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</f>
        <v>703.6000000000001</v>
      </c>
      <c r="E138" s="96">
        <f>D138/D109*100</f>
        <v>0.29127879197779694</v>
      </c>
      <c r="F138" s="86">
        <f t="shared" si="16"/>
        <v>73.70626440393883</v>
      </c>
      <c r="G138" s="86">
        <f t="shared" si="13"/>
        <v>23.73418789003205</v>
      </c>
      <c r="H138" s="87">
        <f t="shared" si="14"/>
        <v>250.9999999999999</v>
      </c>
      <c r="I138" s="87">
        <f t="shared" si="15"/>
        <v>2260.8999999999996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30+1.3+13+17.4</f>
        <v>61.699999999999996</v>
      </c>
      <c r="E139" s="96">
        <f>D139/D109*100</f>
        <v>0.025542782070821588</v>
      </c>
      <c r="F139" s="86">
        <f t="shared" si="16"/>
        <v>41.13333333333333</v>
      </c>
      <c r="G139" s="86">
        <f t="shared" si="13"/>
        <v>17.628571428571426</v>
      </c>
      <c r="H139" s="87">
        <f t="shared" si="14"/>
        <v>88.30000000000001</v>
      </c>
      <c r="I139" s="87">
        <f t="shared" si="15"/>
        <v>288.3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>
        <f>1.3+0.4</f>
        <v>1.7000000000000002</v>
      </c>
      <c r="E140" s="93"/>
      <c r="F140" s="86">
        <f>D140/B140*100</f>
        <v>3.4000000000000004</v>
      </c>
      <c r="G140" s="93">
        <f>D140/C140*100</f>
        <v>1.5454545454545456</v>
      </c>
      <c r="H140" s="91">
        <f>B140-D140</f>
        <v>48.3</v>
      </c>
      <c r="I140" s="91">
        <f>C140-D140</f>
        <v>108.3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0.0855847219635999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</f>
        <v>968.4</v>
      </c>
      <c r="E143" s="96">
        <f>D143/D109*100</f>
        <v>0.400901623296331</v>
      </c>
      <c r="F143" s="86">
        <f t="shared" si="16"/>
        <v>84.09169850642584</v>
      </c>
      <c r="G143" s="86">
        <f t="shared" si="13"/>
        <v>42.79653526604207</v>
      </c>
      <c r="H143" s="87">
        <f t="shared" si="14"/>
        <v>183.19999999999993</v>
      </c>
      <c r="I143" s="87">
        <f t="shared" si="15"/>
        <v>1294.4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</f>
        <v>755.0000000000001</v>
      </c>
      <c r="E144" s="93">
        <f>D144/D143*100</f>
        <v>77.96365138372575</v>
      </c>
      <c r="F144" s="93">
        <f t="shared" si="16"/>
        <v>85.16638465877045</v>
      </c>
      <c r="G144" s="93">
        <f t="shared" si="13"/>
        <v>40.43054514297955</v>
      </c>
      <c r="H144" s="91">
        <f t="shared" si="14"/>
        <v>131.4999999999999</v>
      </c>
      <c r="I144" s="91">
        <f t="shared" si="15"/>
        <v>1112.4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2.7364725320115664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0.23307271160247248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90084.8+960</f>
        <v>91044.8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</f>
        <v>88361.5</v>
      </c>
      <c r="E148" s="96">
        <f>D148/D109*100</f>
        <v>36.580203208280416</v>
      </c>
      <c r="F148" s="86">
        <f t="shared" si="16"/>
        <v>97.05276962550305</v>
      </c>
      <c r="G148" s="86">
        <f t="shared" si="13"/>
        <v>59.52417842399681</v>
      </c>
      <c r="H148" s="87">
        <f t="shared" si="14"/>
        <v>2683.300000000003</v>
      </c>
      <c r="I148" s="87">
        <f t="shared" si="15"/>
        <v>60084.899999999994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0.02289328765828904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7064.7-200</f>
        <v>6864.7</v>
      </c>
      <c r="C152" s="94">
        <f>509.5+13731.5</f>
        <v>14241</v>
      </c>
      <c r="D152" s="95">
        <f>469.6+898.6+871.8+55+430.7+600.4+36+430.7-0.1+542+60.6+1510.5+423.8</f>
        <v>6329.6</v>
      </c>
      <c r="E152" s="96">
        <f>D152/D109*100</f>
        <v>2.6203499739946894</v>
      </c>
      <c r="F152" s="86">
        <f t="shared" si="16"/>
        <v>92.20504901889377</v>
      </c>
      <c r="G152" s="86">
        <f t="shared" si="13"/>
        <v>44.446316972122744</v>
      </c>
      <c r="H152" s="87">
        <f t="shared" si="14"/>
        <v>535.0999999999995</v>
      </c>
      <c r="I152" s="87">
        <f t="shared" si="15"/>
        <v>7911.4</v>
      </c>
    </row>
    <row r="153" spans="1:9" s="97" customFormat="1" ht="19.5" customHeight="1">
      <c r="A153" s="152" t="s">
        <v>48</v>
      </c>
      <c r="B153" s="153">
        <f>91843.9+6554+376.8</f>
        <v>98774.7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9702+30405.7+10266.3+91.6-29196.2+1482.1+9293.3+20631.5+2864.5+2072.8+10611.8+26.4-6447.8-3782.8-4677.3+4676.1-2746.7-2356.3-5820.8+6091.9+14434.9+3293.3-2161.9+2161.9+253+3208.6+2572.08517+1407.2+10069.6+3344.4+6615+376.8</f>
        <v>98762.98516999999</v>
      </c>
      <c r="E153" s="96">
        <f>D153/D109*100</f>
        <v>40.8862464645234</v>
      </c>
      <c r="F153" s="86">
        <f t="shared" si="16"/>
        <v>99.98813984755205</v>
      </c>
      <c r="G153" s="86">
        <f t="shared" si="13"/>
        <v>26.286767070245237</v>
      </c>
      <c r="H153" s="87">
        <f t="shared" si="14"/>
        <v>11.714830000011716</v>
      </c>
      <c r="I153" s="87">
        <f>C153-D153</f>
        <v>276950.71483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</f>
        <v>30188.799999999992</v>
      </c>
      <c r="E154" s="96">
        <f>D154/D109*100</f>
        <v>12.497665143916022</v>
      </c>
      <c r="F154" s="86">
        <f t="shared" si="16"/>
        <v>88.88888888888886</v>
      </c>
      <c r="G154" s="86">
        <f t="shared" si="13"/>
        <v>44.444313581155676</v>
      </c>
      <c r="H154" s="87">
        <f t="shared" si="14"/>
        <v>3773.6000000000095</v>
      </c>
      <c r="I154" s="87">
        <f t="shared" si="15"/>
        <v>37736.20000000001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271723.41978999996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1257682.7</v>
      </c>
      <c r="C156" s="36">
        <f>C6+C18+C33+C43+C52+C60+C70+C74+C79+C81+C89+C92+C97+C104+C109+C102+C86+C100+C46</f>
        <v>2507982.7000000007</v>
      </c>
      <c r="D156" s="36">
        <f>D6+D18+D33+D43+D52+D60+D70+D74+D79+D81+D89+D92+D97+D104+D109+D102+D86+D100+D46</f>
        <v>1092154.7567899998</v>
      </c>
      <c r="E156" s="25">
        <v>100</v>
      </c>
      <c r="F156" s="3">
        <f>D156/B156*100</f>
        <v>86.83865626759435</v>
      </c>
      <c r="G156" s="3">
        <f aca="true" t="shared" si="17" ref="G156:G162">D156/C156*100</f>
        <v>43.54714076735854</v>
      </c>
      <c r="H156" s="36">
        <f>B156-D156</f>
        <v>165527.94321000017</v>
      </c>
      <c r="I156" s="36">
        <f aca="true" t="shared" si="18" ref="I156:I162">C156-D156</f>
        <v>1415827.9432100009</v>
      </c>
      <c r="K156" s="136">
        <f>D156-114199.9-202905.8-214631.3-204053.8-222765.5+11.7</f>
        <v>133610.1567899998</v>
      </c>
    </row>
    <row r="157" spans="1:9" ht="18.7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488025.60000000003</v>
      </c>
      <c r="E157" s="6">
        <f>D157/D156*100</f>
        <v>44.68465636082359</v>
      </c>
      <c r="F157" s="6">
        <f aca="true" t="shared" si="19" ref="F157:F162">D157/B157*100</f>
        <v>86.08562389047097</v>
      </c>
      <c r="G157" s="6">
        <f t="shared" si="17"/>
        <v>49.387775507093764</v>
      </c>
      <c r="H157" s="48">
        <f aca="true" t="shared" si="20" ref="H157:H162">B157-D157</f>
        <v>78881.59999999992</v>
      </c>
      <c r="I157" s="58">
        <f t="shared" si="18"/>
        <v>500124.99999999994</v>
      </c>
    </row>
    <row r="158" spans="1:9" ht="18.75">
      <c r="A158" s="15" t="s">
        <v>0</v>
      </c>
      <c r="B158" s="87">
        <f>B11+B23+B36+B56+B63+B94+B50+B145+B111+B114+B98+B142+B131</f>
        <v>72080.6</v>
      </c>
      <c r="C158" s="87">
        <f>C11+C23+C36+C56+C63+C94+C50+C145+C111+C114+C98+C142+C131</f>
        <v>125217.3</v>
      </c>
      <c r="D158" s="87">
        <f>D11+D23+D36+D56+D63+D94+D50+D145+D111+D114+D98+D142+D131</f>
        <v>60035.399999999965</v>
      </c>
      <c r="E158" s="6">
        <f>D158/D156*100</f>
        <v>5.496968229708824</v>
      </c>
      <c r="F158" s="6">
        <f t="shared" si="19"/>
        <v>83.28926229803852</v>
      </c>
      <c r="G158" s="6">
        <f t="shared" si="17"/>
        <v>47.94497245987572</v>
      </c>
      <c r="H158" s="48">
        <f>B158-D158</f>
        <v>12045.20000000004</v>
      </c>
      <c r="I158" s="58">
        <f t="shared" si="18"/>
        <v>65181.90000000004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25252.3</v>
      </c>
      <c r="E159" s="6">
        <f>D159/D156*100</f>
        <v>2.312154009585615</v>
      </c>
      <c r="F159" s="6">
        <f t="shared" si="19"/>
        <v>87.12917405615784</v>
      </c>
      <c r="G159" s="6">
        <f t="shared" si="17"/>
        <v>52.46108365378422</v>
      </c>
      <c r="H159" s="48">
        <f t="shared" si="20"/>
        <v>3730.2999999999993</v>
      </c>
      <c r="I159" s="58">
        <f t="shared" si="18"/>
        <v>22883.000000000004</v>
      </c>
    </row>
    <row r="160" spans="1:9" ht="21" customHeight="1">
      <c r="A160" s="15" t="s">
        <v>12</v>
      </c>
      <c r="B160" s="142">
        <f>B12+B24+B106+B64+B38+B95+B133+B57+B140+B120+B44+B73</f>
        <v>42800.99999999999</v>
      </c>
      <c r="C160" s="142">
        <f>C12+C24+C106+C64+C38+C95+C133+C57+C140+C120+C44+C73</f>
        <v>87651.80000000002</v>
      </c>
      <c r="D160" s="142">
        <f>D12+D24+D106+D64+D38+D95+D133+D57+D140+D120+D44+D73</f>
        <v>34889.70000000001</v>
      </c>
      <c r="E160" s="6">
        <f>D160/D156*100</f>
        <v>3.19457474163697</v>
      </c>
      <c r="F160" s="6">
        <f>D160/B160*100</f>
        <v>81.51608607275536</v>
      </c>
      <c r="G160" s="6">
        <f t="shared" si="17"/>
        <v>39.804887064498395</v>
      </c>
      <c r="H160" s="48">
        <f>B160-D160</f>
        <v>7911.299999999981</v>
      </c>
      <c r="I160" s="58">
        <f t="shared" si="18"/>
        <v>52762.100000000006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0.003396954485556813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546858.7000000001</v>
      </c>
      <c r="C162" s="60">
        <f>C156-C157-C158-C159-C160-C161</f>
        <v>1258704.8000000005</v>
      </c>
      <c r="D162" s="60">
        <f>D156-D157-D158-D159-D160-D161</f>
        <v>483914.6567899998</v>
      </c>
      <c r="E162" s="28">
        <f>D162/D156*100</f>
        <v>44.30824970375945</v>
      </c>
      <c r="F162" s="28">
        <f t="shared" si="19"/>
        <v>88.48988903166389</v>
      </c>
      <c r="G162" s="28">
        <f t="shared" si="17"/>
        <v>38.44544461815031</v>
      </c>
      <c r="H162" s="81">
        <f t="shared" si="20"/>
        <v>62944.043210000265</v>
      </c>
      <c r="I162" s="81">
        <f t="shared" si="18"/>
        <v>774790.1432100007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1092154.7567899998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1092154.7567899998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2019-06-18T11:50:43Z</cp:lastPrinted>
  <dcterms:created xsi:type="dcterms:W3CDTF">2000-06-20T04:48:00Z</dcterms:created>
  <dcterms:modified xsi:type="dcterms:W3CDTF">2019-06-19T11:37:33Z</dcterms:modified>
  <cp:category/>
  <cp:version/>
  <cp:contentType/>
  <cp:contentStatus/>
</cp:coreProperties>
</file>